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085" activeTab="0"/>
  </bookViews>
  <sheets>
    <sheet name="kalkulátor" sheetId="1" r:id="rId1"/>
  </sheets>
  <definedNames>
    <definedName name="D">'kalkulátor'!#REF!</definedName>
    <definedName name="data">#REF!</definedName>
    <definedName name="fd">'kalkulátor'!#REF!</definedName>
    <definedName name="rd">'kalkulátor'!#REF!</definedName>
    <definedName name="solver_adj" localSheetId="0" hidden="1">'kalkulátor'!$C$18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'kalkulátor'!$E$23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257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-</author>
  </authors>
  <commentList>
    <comment ref="C3" authorId="0">
      <text>
        <r>
          <rPr>
            <sz val="8"/>
            <rFont val="Tahoma"/>
            <family val="0"/>
          </rPr>
          <t>Enter your components' dimensions in this column.</t>
        </r>
      </text>
    </comment>
    <comment ref="C16" authorId="0">
      <text>
        <r>
          <rPr>
            <sz val="8"/>
            <rFont val="Tahoma"/>
            <family val="0"/>
          </rPr>
          <t>Enter your components' dimensions in this column.</t>
        </r>
      </text>
    </comment>
    <comment ref="D16" authorId="1">
      <text>
        <r>
          <rPr>
            <sz val="8"/>
            <rFont val="Tahoma"/>
            <family val="2"/>
          </rPr>
          <t>Spocalc2002.xls continuously re-calculates the correct lengths for the cross numbers indicated in column D.</t>
        </r>
      </text>
    </comment>
    <comment ref="D3" authorId="1">
      <text>
        <r>
          <rPr>
            <sz val="8"/>
            <rFont val="Tahoma"/>
            <family val="2"/>
          </rPr>
          <t>Spocalc2002.xls continuously re-calculates the correct lengths for the cross numbers indicated in column D.</t>
        </r>
      </text>
    </comment>
  </commentList>
</comments>
</file>

<file path=xl/sharedStrings.xml><?xml version="1.0" encoding="utf-8"?>
<sst xmlns="http://schemas.openxmlformats.org/spreadsheetml/2006/main" count="36" uniqueCount="21">
  <si>
    <t>http://www.damonrinard.com/</t>
  </si>
  <si>
    <t>ERD</t>
  </si>
  <si>
    <t>Spocalc2004</t>
  </si>
  <si>
    <t>WL_effective = W + OSB</t>
  </si>
  <si>
    <t>WR_effective = W - OSB</t>
  </si>
  <si>
    <t>WL</t>
  </si>
  <si>
    <t>WR</t>
  </si>
  <si>
    <t>dL</t>
  </si>
  <si>
    <t>dR</t>
  </si>
  <si>
    <t>S</t>
  </si>
  <si>
    <t>X - počet křížení drátů</t>
  </si>
  <si>
    <t>N - celkový počet drátů</t>
  </si>
  <si>
    <t>přední kolo</t>
  </si>
  <si>
    <t>zadní kolo</t>
  </si>
  <si>
    <t>vstupní data</t>
  </si>
  <si>
    <t>výsledek</t>
  </si>
  <si>
    <t>Pro správný chod programu je důležité povolit makra!</t>
  </si>
  <si>
    <t>Vytvořil Damon Rinard, http://www.damondrinard.com</t>
  </si>
  <si>
    <t>křížení</t>
  </si>
  <si>
    <t>levá</t>
  </si>
  <si>
    <t>pravá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</si>
</sst>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000"/>
    <numFmt numFmtId="175" formatCode="0.000000000"/>
    <numFmt numFmtId="176" formatCode="0.0000000"/>
    <numFmt numFmtId="177" formatCode="0.000000"/>
    <numFmt numFmtId="178" formatCode="0.00000"/>
    <numFmt numFmtId="179" formatCode="0.0000"/>
    <numFmt numFmtId="180" formatCode="0.00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.##&quot;º&quot;"/>
    <numFmt numFmtId="186" formatCode="#.###&quot;º&quot;"/>
    <numFmt numFmtId="187" formatCode="#.####&quot;º&quot;"/>
    <numFmt numFmtId="188" formatCode="#.#&quot;º&quot;"/>
    <numFmt numFmtId="189" formatCode="[$-409]dddd\,\ mmmm\ dd\,\ yyyy"/>
    <numFmt numFmtId="190" formatCode="[$-409]d\-mmm\-yyyy;@"/>
    <numFmt numFmtId="191" formatCode="m/d/yyyy;@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173" fontId="1" fillId="0" borderId="17" xfId="0" applyNumberFormat="1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/>
      <protection/>
    </xf>
    <xf numFmtId="173" fontId="1" fillId="0" borderId="22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/>
      <protection/>
    </xf>
    <xf numFmtId="173" fontId="7" fillId="0" borderId="17" xfId="0" applyNumberFormat="1" applyFont="1" applyFill="1" applyBorder="1" applyAlignment="1" applyProtection="1">
      <alignment horizontal="center"/>
      <protection/>
    </xf>
    <xf numFmtId="173" fontId="7" fillId="0" borderId="22" xfId="0" applyNumberFormat="1" applyFont="1" applyFill="1" applyBorder="1" applyAlignment="1" applyProtection="1">
      <alignment horizontal="center"/>
      <protection/>
    </xf>
    <xf numFmtId="173" fontId="0" fillId="0" borderId="17" xfId="0" applyNumberFormat="1" applyFont="1" applyFill="1" applyBorder="1" applyAlignment="1" applyProtection="1">
      <alignment horizontal="center"/>
      <protection/>
    </xf>
    <xf numFmtId="173" fontId="0" fillId="0" borderId="24" xfId="0" applyNumberFormat="1" applyFont="1" applyFill="1" applyBorder="1" applyAlignment="1" applyProtection="1">
      <alignment horizontal="center"/>
      <protection/>
    </xf>
    <xf numFmtId="2" fontId="8" fillId="0" borderId="17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left"/>
      <protection locked="0"/>
    </xf>
    <xf numFmtId="1" fontId="0" fillId="34" borderId="18" xfId="0" applyNumberFormat="1" applyFont="1" applyFill="1" applyBorder="1" applyAlignment="1" applyProtection="1">
      <alignment horizontal="center"/>
      <protection locked="0"/>
    </xf>
    <xf numFmtId="173" fontId="0" fillId="34" borderId="17" xfId="0" applyNumberFormat="1" applyFont="1" applyFill="1" applyBorder="1" applyAlignment="1" applyProtection="1">
      <alignment horizontal="center"/>
      <protection locked="0"/>
    </xf>
    <xf numFmtId="2" fontId="0" fillId="34" borderId="17" xfId="0" applyNumberFormat="1" applyFont="1" applyFill="1" applyBorder="1" applyAlignment="1" applyProtection="1">
      <alignment horizontal="center"/>
      <protection locked="0"/>
    </xf>
    <xf numFmtId="173" fontId="0" fillId="33" borderId="25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ollowed Hyperlink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38"/>
  <sheetViews>
    <sheetView tabSelected="1" zoomScale="90" zoomScaleNormal="90" zoomScalePageLayoutView="0" workbookViewId="0" topLeftCell="A1">
      <selection activeCell="G27" sqref="G27"/>
    </sheetView>
  </sheetViews>
  <sheetFormatPr defaultColWidth="9.140625" defaultRowHeight="12.75"/>
  <cols>
    <col min="1" max="1" width="2.140625" style="1" bestFit="1" customWidth="1"/>
    <col min="2" max="2" width="36.57421875" style="1" customWidth="1"/>
    <col min="3" max="3" width="12.57421875" style="2" customWidth="1"/>
    <col min="4" max="4" width="8.7109375" style="2" customWidth="1"/>
    <col min="5" max="5" width="9.421875" style="1" bestFit="1" customWidth="1"/>
    <col min="6" max="6" width="10.7109375" style="1" bestFit="1" customWidth="1"/>
    <col min="7" max="7" width="16.140625" style="1" bestFit="1" customWidth="1"/>
    <col min="8" max="8" width="17.421875" style="1" bestFit="1" customWidth="1"/>
    <col min="9" max="9" width="8.57421875" style="1" customWidth="1"/>
    <col min="10" max="10" width="2.421875" style="1" customWidth="1"/>
    <col min="11" max="11" width="18.28125" style="1" customWidth="1"/>
    <col min="12" max="14" width="10.00390625" style="1" customWidth="1"/>
    <col min="15" max="16384" width="9.140625" style="1" customWidth="1"/>
  </cols>
  <sheetData>
    <row r="1" spans="1:6" ht="12.75">
      <c r="A1" s="3"/>
      <c r="B1" s="41" t="s">
        <v>2</v>
      </c>
      <c r="D1" s="41" t="s">
        <v>0</v>
      </c>
      <c r="E1" s="3"/>
      <c r="F1" s="3"/>
    </row>
    <row r="2" spans="1:6" s="3" customFormat="1" ht="13.5" thickBot="1">
      <c r="A2" s="8"/>
      <c r="B2" s="8"/>
      <c r="C2" s="8"/>
      <c r="D2" s="8"/>
      <c r="E2" s="8"/>
      <c r="F2" s="8"/>
    </row>
    <row r="3" spans="2:6" s="3" customFormat="1" ht="13.5" thickBot="1">
      <c r="B3" s="10" t="s">
        <v>12</v>
      </c>
      <c r="C3" s="17" t="s">
        <v>14</v>
      </c>
      <c r="D3" s="38" t="s">
        <v>15</v>
      </c>
      <c r="E3" s="39"/>
      <c r="F3" s="40"/>
    </row>
    <row r="4" spans="2:6" s="3" customFormat="1" ht="12.75">
      <c r="B4" s="21" t="s">
        <v>11</v>
      </c>
      <c r="C4" s="32">
        <v>32</v>
      </c>
      <c r="D4" s="20" t="s">
        <v>18</v>
      </c>
      <c r="E4" s="20" t="s">
        <v>19</v>
      </c>
      <c r="F4" s="22" t="s">
        <v>20</v>
      </c>
    </row>
    <row r="5" spans="2:6" s="3" customFormat="1" ht="12.75">
      <c r="B5" s="23" t="s">
        <v>1</v>
      </c>
      <c r="C5" s="33">
        <v>596</v>
      </c>
      <c r="D5" s="18">
        <v>0</v>
      </c>
      <c r="E5" s="19">
        <f aca="true" t="shared" si="0" ref="E5:E10">SQRT((C$9/2*SIN(2*PI()*D5/(C$4/2)))^2+(C$5/2-((C$9/2)*COS(2*PI()*D5/(C$4/2))))^2+D$13^2)-C$11/2</f>
        <v>279.5345231709132</v>
      </c>
      <c r="F5" s="24">
        <f>SQRT((C$10/2*SIN(2*PI()*D5/(C4/2)))^2+(C$5/2-((C$10/2)*COS(2*PI()*D5/(C4/2))))^2+D$14^2)-C$11/2</f>
        <v>279.5408235365851</v>
      </c>
    </row>
    <row r="6" spans="2:6" s="3" customFormat="1" ht="12.75">
      <c r="B6" s="23"/>
      <c r="C6" s="33"/>
      <c r="D6" s="18">
        <v>1</v>
      </c>
      <c r="E6" s="19">
        <f t="shared" si="0"/>
        <v>281.10576432859784</v>
      </c>
      <c r="F6" s="24">
        <f>SQRT((C$10/2*SIN(2*PI()*D6/(C4/2)))^2+(C$5/2-((C$10/2)*COS(2*PI()*D6/(C4/2))))^2+D$14^2)-C$11/2</f>
        <v>281.1120296288379</v>
      </c>
    </row>
    <row r="7" spans="2:6" s="3" customFormat="1" ht="12.75">
      <c r="B7" s="23" t="s">
        <v>5</v>
      </c>
      <c r="C7" s="33">
        <v>35.35</v>
      </c>
      <c r="D7" s="18">
        <v>2</v>
      </c>
      <c r="E7" s="19">
        <f t="shared" si="0"/>
        <v>285.5331119509045</v>
      </c>
      <c r="F7" s="24">
        <f>SQRT((C$10/2*SIN(2*PI()*D7/(C4/2)))^2+(C$5/2-((C$10/2)*COS(2*PI()*D7/(C4/2))))^2+D$14^2)-C$11/2</f>
        <v>285.53928051289023</v>
      </c>
    </row>
    <row r="8" spans="2:6" s="3" customFormat="1" ht="12.75">
      <c r="B8" s="23" t="s">
        <v>6</v>
      </c>
      <c r="C8" s="33">
        <v>35.4</v>
      </c>
      <c r="D8" s="18">
        <v>3</v>
      </c>
      <c r="E8" s="19">
        <f t="shared" si="0"/>
        <v>292.03425047059716</v>
      </c>
      <c r="F8" s="24">
        <f>SQRT((C$10/2*SIN(2*PI()*D8/(C4/2)))^2+(C$5/2-((C$10/2)*COS(2*PI()*D8/(C4/2))))^2+D$14^2)-C$11/2</f>
        <v>292.04028227556483</v>
      </c>
    </row>
    <row r="9" spans="2:6" s="3" customFormat="1" ht="12.75">
      <c r="B9" s="23" t="s">
        <v>7</v>
      </c>
      <c r="C9" s="33">
        <v>39</v>
      </c>
      <c r="D9" s="18">
        <v>4</v>
      </c>
      <c r="E9" s="19">
        <f t="shared" si="0"/>
        <v>299.52225142147364</v>
      </c>
      <c r="F9" s="24">
        <f>SQRT((C$10/2*SIN(2*PI()*D9/(C4/2)))^2+(C$5/2-((C$10/2)*COS(2*PI()*D9/(C4/2))))^2+D$14^2)-C$11/2</f>
        <v>299.5281330371337</v>
      </c>
    </row>
    <row r="10" spans="2:6" s="3" customFormat="1" ht="12.75">
      <c r="B10" s="23" t="s">
        <v>8</v>
      </c>
      <c r="C10" s="33">
        <v>39</v>
      </c>
      <c r="D10" s="30">
        <f>C12</f>
        <v>3</v>
      </c>
      <c r="E10" s="26">
        <f t="shared" si="0"/>
        <v>292.03425047059716</v>
      </c>
      <c r="F10" s="27">
        <f>SQRT((C$10/2*SIN(2*PI()*D10/(C4/2)))^2+(C$5/2-((C$10/2)*COS(2*PI()*D10/(C4/2))))^2+D$14^2)-C$11/2</f>
        <v>292.04028227556483</v>
      </c>
    </row>
    <row r="11" spans="2:6" s="3" customFormat="1" ht="12.75">
      <c r="B11" s="23" t="s">
        <v>9</v>
      </c>
      <c r="C11" s="33">
        <v>2.4</v>
      </c>
      <c r="D11" s="13"/>
      <c r="E11" s="35"/>
      <c r="F11" s="14"/>
    </row>
    <row r="12" spans="2:6" s="3" customFormat="1" ht="12.75">
      <c r="B12" s="23" t="s">
        <v>10</v>
      </c>
      <c r="C12" s="34">
        <v>3</v>
      </c>
      <c r="D12" s="13"/>
      <c r="E12" s="36"/>
      <c r="F12" s="14"/>
    </row>
    <row r="13" spans="2:6" s="3" customFormat="1" ht="12.75">
      <c r="B13" s="23" t="s">
        <v>3</v>
      </c>
      <c r="C13" s="11"/>
      <c r="D13" s="28">
        <f>C7+C6</f>
        <v>35.35</v>
      </c>
      <c r="E13" s="13"/>
      <c r="F13" s="14"/>
    </row>
    <row r="14" spans="2:6" s="3" customFormat="1" ht="13.5" thickBot="1">
      <c r="B14" s="25" t="s">
        <v>4</v>
      </c>
      <c r="C14" s="12"/>
      <c r="D14" s="29">
        <f>C8-C6</f>
        <v>35.4</v>
      </c>
      <c r="E14" s="15"/>
      <c r="F14" s="16"/>
    </row>
    <row r="15" spans="2:6" s="3" customFormat="1" ht="13.5" thickBot="1">
      <c r="B15" s="7"/>
      <c r="C15" s="7"/>
      <c r="D15" s="7"/>
      <c r="E15" s="7"/>
      <c r="F15" s="7"/>
    </row>
    <row r="16" spans="2:6" s="3" customFormat="1" ht="13.5" thickBot="1">
      <c r="B16" s="10" t="s">
        <v>13</v>
      </c>
      <c r="C16" s="17" t="s">
        <v>14</v>
      </c>
      <c r="D16" s="38" t="s">
        <v>15</v>
      </c>
      <c r="E16" s="39"/>
      <c r="F16" s="40"/>
    </row>
    <row r="17" spans="2:6" s="3" customFormat="1" ht="12.75">
      <c r="B17" s="21" t="s">
        <v>11</v>
      </c>
      <c r="C17" s="32">
        <v>16</v>
      </c>
      <c r="D17" s="20" t="s">
        <v>18</v>
      </c>
      <c r="E17" s="20" t="s">
        <v>19</v>
      </c>
      <c r="F17" s="22" t="s">
        <v>20</v>
      </c>
    </row>
    <row r="18" spans="2:6" s="3" customFormat="1" ht="12.75">
      <c r="B18" s="23" t="s">
        <v>1</v>
      </c>
      <c r="C18" s="33">
        <v>546</v>
      </c>
      <c r="D18" s="18">
        <v>0</v>
      </c>
      <c r="E18" s="19">
        <f aca="true" t="shared" si="1" ref="E18:E23">SQRT((C$22/2*SIN(2*PI()*D18/(C$17/2)))^2+(C$18/2-((C$22/2)*COS(2*PI()*D18/(C$17/2))))^2+D$26^2)-C$24/2</f>
        <v>234.66697057627022</v>
      </c>
      <c r="F18" s="24">
        <f aca="true" t="shared" si="2" ref="F18:F23">SQRT((C$23/2*SIN(2*PI()*D18/(C$17/2)))^2+(C$18/2-((C$23/2)*COS(2*PI()*D18/(C$17/2))))^2+D$27^2)-C$24/2</f>
        <v>233.41366754674797</v>
      </c>
    </row>
    <row r="19" spans="2:6" s="3" customFormat="1" ht="12.75">
      <c r="B19" s="23"/>
      <c r="C19" s="33"/>
      <c r="D19" s="18">
        <v>1</v>
      </c>
      <c r="E19" s="19">
        <f t="shared" si="1"/>
        <v>247.4971149755738</v>
      </c>
      <c r="F19" s="24">
        <f t="shared" si="2"/>
        <v>246.30874874848746</v>
      </c>
    </row>
    <row r="20" spans="2:6" s="3" customFormat="1" ht="12.75">
      <c r="B20" s="23" t="s">
        <v>5</v>
      </c>
      <c r="C20" s="33">
        <v>30.02</v>
      </c>
      <c r="D20" s="18">
        <v>2</v>
      </c>
      <c r="E20" s="19">
        <f t="shared" si="1"/>
        <v>276.03675238734814</v>
      </c>
      <c r="F20" s="24">
        <f t="shared" si="2"/>
        <v>274.9711530085961</v>
      </c>
    </row>
    <row r="21" spans="2:6" s="3" customFormat="1" ht="12.75">
      <c r="B21" s="23" t="s">
        <v>6</v>
      </c>
      <c r="C21" s="33">
        <v>17.64</v>
      </c>
      <c r="D21" s="18">
        <v>3</v>
      </c>
      <c r="E21" s="19">
        <f t="shared" si="1"/>
        <v>301.90226160464744</v>
      </c>
      <c r="F21" s="24">
        <f t="shared" si="2"/>
        <v>300.92785788630556</v>
      </c>
    </row>
    <row r="22" spans="2:6" s="3" customFormat="1" ht="12.75">
      <c r="B22" s="23" t="s">
        <v>7</v>
      </c>
      <c r="C22" s="33">
        <v>77.8</v>
      </c>
      <c r="D22" s="18">
        <v>4</v>
      </c>
      <c r="E22" s="19">
        <f t="shared" si="1"/>
        <v>311.99136401056273</v>
      </c>
      <c r="F22" s="24">
        <f t="shared" si="2"/>
        <v>311.04843085393367</v>
      </c>
    </row>
    <row r="23" spans="2:6" s="3" customFormat="1" ht="12.75">
      <c r="B23" s="23" t="s">
        <v>8</v>
      </c>
      <c r="C23" s="33">
        <f>38.9*2</f>
        <v>77.8</v>
      </c>
      <c r="D23" s="30">
        <f>C25</f>
        <v>3</v>
      </c>
      <c r="E23" s="26">
        <f t="shared" si="1"/>
        <v>301.90226160464744</v>
      </c>
      <c r="F23" s="27">
        <f t="shared" si="2"/>
        <v>300.92785788630556</v>
      </c>
    </row>
    <row r="24" spans="2:6" s="3" customFormat="1" ht="12.75">
      <c r="B24" s="23" t="s">
        <v>9</v>
      </c>
      <c r="C24" s="33">
        <f>1.35*2</f>
        <v>2.7</v>
      </c>
      <c r="D24" s="13"/>
      <c r="E24" s="13"/>
      <c r="F24" s="14"/>
    </row>
    <row r="25" spans="2:6" s="3" customFormat="1" ht="12.75">
      <c r="B25" s="23" t="s">
        <v>10</v>
      </c>
      <c r="C25" s="34">
        <v>3</v>
      </c>
      <c r="D25" s="13"/>
      <c r="E25" s="13"/>
      <c r="F25" s="14"/>
    </row>
    <row r="26" spans="2:6" s="3" customFormat="1" ht="12.75">
      <c r="B26" s="23" t="s">
        <v>3</v>
      </c>
      <c r="C26" s="11"/>
      <c r="D26" s="28">
        <f>C20-C19</f>
        <v>30.02</v>
      </c>
      <c r="E26" s="13"/>
      <c r="F26" s="14"/>
    </row>
    <row r="27" spans="2:6" s="3" customFormat="1" ht="13.5" thickBot="1">
      <c r="B27" s="25" t="s">
        <v>4</v>
      </c>
      <c r="C27" s="12"/>
      <c r="D27" s="29">
        <f>C21+C19</f>
        <v>17.64</v>
      </c>
      <c r="E27" s="15"/>
      <c r="F27" s="16"/>
    </row>
    <row r="28" spans="4:6" s="3" customFormat="1" ht="12.75">
      <c r="D28" s="7"/>
      <c r="E28" s="7"/>
      <c r="F28" s="7"/>
    </row>
    <row r="29" spans="2:6" s="3" customFormat="1" ht="12.75">
      <c r="B29" s="42" t="s">
        <v>16</v>
      </c>
      <c r="C29" s="42"/>
      <c r="D29" s="42"/>
      <c r="E29" s="42"/>
      <c r="F29" s="42"/>
    </row>
    <row r="30" spans="2:6" s="3" customFormat="1" ht="12.75">
      <c r="B30" s="9"/>
      <c r="C30" s="4"/>
      <c r="D30" s="9"/>
      <c r="E30" s="8"/>
      <c r="F30" s="8"/>
    </row>
    <row r="31" spans="2:6" s="3" customFormat="1" ht="12.75">
      <c r="B31" s="43" t="s">
        <v>17</v>
      </c>
      <c r="C31" s="43"/>
      <c r="D31" s="43"/>
      <c r="E31" s="43"/>
      <c r="F31" s="43"/>
    </row>
    <row r="32" spans="2:6" s="3" customFormat="1" ht="12.75">
      <c r="B32" s="9"/>
      <c r="C32" s="31"/>
      <c r="D32" s="9"/>
      <c r="E32" s="8"/>
      <c r="F32" s="8"/>
    </row>
    <row r="33" spans="1:6" s="3" customFormat="1" ht="12.75">
      <c r="A33" s="1"/>
      <c r="B33" s="37"/>
      <c r="C33" s="6"/>
      <c r="D33" s="6"/>
      <c r="E33" s="5"/>
      <c r="F33" s="5"/>
    </row>
    <row r="34" spans="1:6" s="3" customFormat="1" ht="12.75">
      <c r="A34" s="1"/>
      <c r="B34" s="1"/>
      <c r="C34" s="6"/>
      <c r="D34" s="6"/>
      <c r="E34" s="5"/>
      <c r="F34" s="5"/>
    </row>
    <row r="35" spans="1:6" s="3" customFormat="1" ht="12.75">
      <c r="A35" s="1"/>
      <c r="B35" s="1"/>
      <c r="C35" s="2"/>
      <c r="D35" s="6"/>
      <c r="E35" s="5"/>
      <c r="F35" s="5"/>
    </row>
    <row r="36" spans="1:6" s="3" customFormat="1" ht="12.75">
      <c r="A36" s="1"/>
      <c r="B36" s="1"/>
      <c r="C36" s="2"/>
      <c r="D36" s="6"/>
      <c r="E36" s="5"/>
      <c r="F36" s="5"/>
    </row>
    <row r="37" spans="1:6" s="3" customFormat="1" ht="12.75">
      <c r="A37" s="1"/>
      <c r="B37" s="1"/>
      <c r="C37" s="2"/>
      <c r="D37" s="2"/>
      <c r="E37" s="1"/>
      <c r="F37" s="1"/>
    </row>
    <row r="38" spans="1:6" s="3" customFormat="1" ht="12.75">
      <c r="A38" s="1"/>
      <c r="B38" s="1"/>
      <c r="C38" s="2"/>
      <c r="D38" s="2"/>
      <c r="E38" s="1"/>
      <c r="F38" s="1"/>
    </row>
  </sheetData>
  <sheetProtection/>
  <mergeCells count="4">
    <mergeCell ref="D3:F3"/>
    <mergeCell ref="D16:F16"/>
    <mergeCell ref="B29:F29"/>
    <mergeCell ref="B31:F31"/>
  </mergeCells>
  <printOptions/>
  <pageMargins left="0.95" right="0.9" top="0.984251969" bottom="0.984251969" header="0.5" footer="0.5"/>
  <pageSetup fitToHeight="1" fitToWidth="1" horizontalDpi="300" verticalDpi="300" orientation="landscape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http://www.damonrinard.com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Yahoo! Mail - drinard@yahoo.com</dc:title>
  <dc:subject>Calculate spoke lengths of wire wheels of all kinds</dc:subject>
  <dc:creator>Damon Rinard</dc:creator>
  <cp:keywords/>
  <dc:description/>
  <cp:lastModifiedBy>libik</cp:lastModifiedBy>
  <cp:lastPrinted>2005-01-01T15:23:58Z</cp:lastPrinted>
  <dcterms:created xsi:type="dcterms:W3CDTF">2002-01-04T04:37:50Z</dcterms:created>
  <dcterms:modified xsi:type="dcterms:W3CDTF">2010-05-19T17:56:37Z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1443442912</vt:i4>
  </property>
  <property fmtid="{D5CDD505-2E9C-101B-9397-08002B2CF9AE}" pid="3" name="_EmailSubject">
    <vt:lpwstr>spocalc.xls</vt:lpwstr>
  </property>
  <property fmtid="{D5CDD505-2E9C-101B-9397-08002B2CF9AE}" pid="4" name="_AuthorEmail">
    <vt:lpwstr>Damon_Rinard@trekbikes.com</vt:lpwstr>
  </property>
  <property fmtid="{D5CDD505-2E9C-101B-9397-08002B2CF9AE}" pid="5" name="_AuthorEmailDisplayName">
    <vt:lpwstr>Rinard, Damon</vt:lpwstr>
  </property>
  <property fmtid="{D5CDD505-2E9C-101B-9397-08002B2CF9AE}" pid="6" name="_ReviewingToolsShownOnce">
    <vt:lpwstr/>
  </property>
</Properties>
</file>